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3\Desktop\"/>
    </mc:Choice>
  </mc:AlternateContent>
  <xr:revisionPtr revIDLastSave="0" documentId="8_{71435C1D-492C-497C-A9AD-E39E0FB0A68B}" xr6:coauthVersionLast="47" xr6:coauthVersionMax="47" xr10:uidLastSave="{00000000-0000-0000-0000-000000000000}"/>
  <bookViews>
    <workbookView xWindow="1080" yWindow="1080" windowWidth="15450" windowHeight="9795" xr2:uid="{011C3A19-88B0-47D0-8ABF-6F44ABF7DC42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" l="1"/>
  <c r="I60" i="1"/>
  <c r="E60" i="1"/>
  <c r="I59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H51" i="1"/>
  <c r="G51" i="1"/>
  <c r="I51" i="1" s="1"/>
  <c r="E51" i="1"/>
  <c r="I50" i="1"/>
  <c r="E50" i="1"/>
  <c r="I49" i="1"/>
  <c r="E49" i="1"/>
  <c r="I48" i="1"/>
  <c r="E48" i="1"/>
  <c r="I47" i="1"/>
  <c r="E47" i="1"/>
  <c r="H46" i="1"/>
  <c r="H61" i="1" s="1"/>
  <c r="G46" i="1"/>
  <c r="G61" i="1" s="1"/>
  <c r="I61" i="1" s="1"/>
  <c r="E46" i="1"/>
  <c r="E45" i="1"/>
  <c r="E44" i="1"/>
  <c r="I43" i="1"/>
  <c r="E43" i="1"/>
  <c r="I42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E35" i="1"/>
  <c r="I34" i="1"/>
  <c r="E34" i="1"/>
  <c r="D34" i="1"/>
  <c r="C34" i="1"/>
  <c r="H33" i="1"/>
  <c r="I33" i="1" s="1"/>
  <c r="G33" i="1"/>
  <c r="D33" i="1"/>
  <c r="C33" i="1"/>
  <c r="E33" i="1" s="1"/>
  <c r="E32" i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I9" i="1" s="1"/>
  <c r="G9" i="1"/>
  <c r="G44" i="1" s="1"/>
  <c r="D9" i="1"/>
  <c r="D62" i="1" s="1"/>
  <c r="C9" i="1"/>
  <c r="E9" i="1" s="1"/>
  <c r="G62" i="1" l="1"/>
  <c r="H44" i="1"/>
  <c r="H62" i="1" s="1"/>
  <c r="C62" i="1"/>
  <c r="E62" i="1" s="1"/>
  <c r="I46" i="1"/>
  <c r="I62" i="1" l="1"/>
  <c r="I44" i="1"/>
</calcChain>
</file>

<file path=xl/sharedStrings.xml><?xml version="1.0" encoding="utf-8"?>
<sst xmlns="http://schemas.openxmlformats.org/spreadsheetml/2006/main" count="116" uniqueCount="106">
  <si>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</si>
  <si>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</si>
  <si>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</si>
  <si>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</si>
  <si>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</si>
  <si>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</si>
  <si>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</si>
  <si>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</si>
  <si>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</si>
  <si>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</si>
  <si>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</si>
  <si>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</si>
  <si>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</si>
  <si>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</si>
  <si>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</si>
  <si>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</si>
  <si>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</si>
  <si>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</si>
  <si>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</si>
  <si>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</si>
  <si>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</si>
  <si>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</si>
  <si>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</si>
  <si>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</si>
  <si>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</si>
  <si>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</si>
  <si>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</si>
  <si>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</si>
  <si>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</si>
  <si>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</si>
  <si>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</si>
  <si>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</si>
  <si>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</si>
  <si>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</si>
  <si>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</si>
  <si>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</si>
  <si>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</si>
  <si>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</si>
  <si>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</si>
  <si>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</si>
  <si>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</si>
  <si>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</si>
  <si>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</si>
  <si>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</si>
  <si>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</si>
  <si>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</si>
  <si>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繰延税金負債</t>
  </si>
  <si>
    <t>　短期貸付金</t>
  </si>
  <si>
    <t>　その他の流動負債</t>
  </si>
  <si>
    <t>　仮払金</t>
  </si>
  <si>
    <t>　繰越税金資産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</si>
  <si>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</si>
  <si>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</si>
  <si>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</si>
  <si>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</si>
  <si>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</si>
  <si>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</si>
  <si>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</si>
  <si>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</si>
  <si>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</si>
  <si>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</si>
  <si>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基本財産特定預金</t>
  </si>
  <si>
    <t>　役員等長期借入金</t>
  </si>
  <si>
    <t>　定期預金</t>
  </si>
  <si>
    <t>　退職給付引当金</t>
  </si>
  <si>
    <t>　投資有価証券</t>
  </si>
  <si>
    <t>　役員退職慰労引当金</t>
  </si>
  <si>
    <t>その他の固定資産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</si>
  <si>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</si>
  <si>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</si>
  <si>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</si>
  <si>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</si>
  <si>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</si>
  <si>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</si>
  <si>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</si>
  <si>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</si>
  <si>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</si>
  <si>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</si>
  <si>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</si>
  <si>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　第1号基本金</t>
  </si>
  <si>
    <t>　有形リース資産</t>
  </si>
  <si>
    <t>　第2号基本金</t>
  </si>
  <si>
    <t>　権利</t>
  </si>
  <si>
    <t>　第3号基本金</t>
  </si>
  <si>
    <t>　ソフトウェア</t>
  </si>
  <si>
    <t>国庫補助金等特別積立金</t>
  </si>
  <si>
    <t>　無形リース資産</t>
  </si>
  <si>
    <t>その他の積立金</t>
  </si>
  <si>
    <t>　その他の積立金</t>
  </si>
  <si>
    <t>　長期貸付金</t>
  </si>
  <si>
    <t>　活動奨励金積立金</t>
  </si>
  <si>
    <t>　退職給付引当資産</t>
  </si>
  <si>
    <t>　人件費積立金</t>
  </si>
  <si>
    <t>　長期預り金積立資産</t>
  </si>
  <si>
    <t>　修繕積立金</t>
  </si>
  <si>
    <t>　その他の積立資産</t>
  </si>
  <si>
    <t>　備品購入等積立金</t>
  </si>
  <si>
    <t>　差入保証金</t>
  </si>
  <si>
    <t>　人材育成積立金</t>
  </si>
  <si>
    <t>　長期前払費用</t>
  </si>
  <si>
    <t>次期繰越活動増減差額</t>
  </si>
  <si>
    <t>　その他の固定資産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</si>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</sst>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00778CB5-4423-4CEE-A199-1167B815C098}"/>
    <cellStyle name="標準 3" xfId="2" xr:uid="{6F1C5248-2EEE-4BF3-82CF-FAD09738D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0987-2534-4523-AC8F-1C1DD60EAE95}">
  <sheetPr>
    <pageSetUpPr fitToPage="1"/>
  </sheetPr>
  <dimension ref="B1:I62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+C10+C11+C12+C13+C14+C15+C16+C17+C18+C19+C20+C21+C22+C23+C24+C25+C26+C27+C28+C29+C30+C31-ABS(C32)</f>
        <v>1182923032</v>
      </c>
      <c r="D9" s="16">
        <f>+D10+D11+D12+D13+D14+D15+D16+D17+D18+D19+D20+D21+D22+D23+D24+D25+D26+D27+D28+D29+D30+D31-ABS(D32)</f>
        <v>1123295201</v>
      </c>
      <c r="E9" s="15">
        <f>C9-D9</f>
        <v>59627831</v>
      </c>
      <c r="F9" s="14" t="s">
        <v>10</v>
      </c>
      <c r="G9" s="15">
        <f>+G10+G11+G12+G13+G14+G15+G16+G17+G18+G19+G20+G21+G22+G23+G24+G25+G26+G27+G28</f>
        <v>183886656</v>
      </c>
      <c r="H9" s="16">
        <f>+H10+H11+H12+H13+H14+H15+H16+H17+H18+H19+H20+H21+H22+H23+H24+H25+H26+H27+H28</f>
        <v>162819309</v>
      </c>
      <c r="I9" s="15">
        <f>G9-H9</f>
        <v>21067347</v>
      </c>
    </row>
    <row r="10" spans="2:9" x14ac:dyDescent="0.4">
      <c r="B10" s="17" t="s">
        <v>11</v>
      </c>
      <c r="C10" s="18">
        <v>1007227227</v>
      </c>
      <c r="D10" s="19">
        <v>953758792</v>
      </c>
      <c r="E10" s="18">
        <f t="shared" ref="E10:E62" si="0">C10-D10</f>
        <v>53468435</v>
      </c>
      <c r="F10" s="17" t="s">
        <v>12</v>
      </c>
      <c r="G10" s="18"/>
      <c r="H10" s="19"/>
      <c r="I10" s="18">
        <f t="shared" ref="I10:I62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58726408</v>
      </c>
      <c r="H11" s="22">
        <v>53234092</v>
      </c>
      <c r="I11" s="21">
        <f t="shared" si="1"/>
        <v>5492316</v>
      </c>
    </row>
    <row r="12" spans="2:9" x14ac:dyDescent="0.4">
      <c r="B12" s="20" t="s">
        <v>15</v>
      </c>
      <c r="C12" s="21">
        <v>175141831</v>
      </c>
      <c r="D12" s="22">
        <v>168978282</v>
      </c>
      <c r="E12" s="21">
        <f t="shared" si="0"/>
        <v>6163549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55616000</v>
      </c>
      <c r="H15" s="22">
        <v>41820000</v>
      </c>
      <c r="I15" s="21">
        <f t="shared" si="1"/>
        <v>13796000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3732252</v>
      </c>
      <c r="H17" s="22">
        <v>2070612</v>
      </c>
      <c r="I17" s="21">
        <f t="shared" si="1"/>
        <v>1661640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22730996</v>
      </c>
      <c r="H21" s="22">
        <v>22649605</v>
      </c>
      <c r="I21" s="21">
        <f t="shared" si="1"/>
        <v>81391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>
        <v>4153</v>
      </c>
      <c r="E24" s="21">
        <f t="shared" si="0"/>
        <v>-4153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450000</v>
      </c>
      <c r="D25" s="22">
        <v>450000</v>
      </c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>
        <v>103974</v>
      </c>
      <c r="D26" s="22">
        <v>103974</v>
      </c>
      <c r="E26" s="21">
        <f t="shared" si="0"/>
        <v>0</v>
      </c>
      <c r="F26" s="20" t="s">
        <v>44</v>
      </c>
      <c r="G26" s="21">
        <v>43081000</v>
      </c>
      <c r="H26" s="22">
        <v>43045000</v>
      </c>
      <c r="I26" s="21">
        <f t="shared" si="1"/>
        <v>36000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20" t="s">
        <v>52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 x14ac:dyDescent="0.4">
      <c r="B33" s="14" t="s">
        <v>53</v>
      </c>
      <c r="C33" s="15">
        <f>+C34 +C40</f>
        <v>2288482360</v>
      </c>
      <c r="D33" s="16">
        <f>+D34 +D40</f>
        <v>2368954779</v>
      </c>
      <c r="E33" s="15">
        <f t="shared" si="0"/>
        <v>-80472419</v>
      </c>
      <c r="F33" s="14" t="s">
        <v>54</v>
      </c>
      <c r="G33" s="15">
        <f>+G34+G35+G36+G37+G38+G39+G40+G41+G42+G43</f>
        <v>266585575</v>
      </c>
      <c r="H33" s="16">
        <f>+H34+H35+H36+H37+H38+H39+H40+H41+H42+H43</f>
        <v>330324761</v>
      </c>
      <c r="I33" s="15">
        <f t="shared" si="1"/>
        <v>-63739186</v>
      </c>
    </row>
    <row r="34" spans="2:9" x14ac:dyDescent="0.4">
      <c r="B34" s="14" t="s">
        <v>55</v>
      </c>
      <c r="C34" s="15">
        <f>+C35+C36+C37+C38+C39</f>
        <v>1358013433</v>
      </c>
      <c r="D34" s="16">
        <f>+D35+D36+D37+D38+D39</f>
        <v>1420268723</v>
      </c>
      <c r="E34" s="15">
        <f t="shared" si="0"/>
        <v>-62255290</v>
      </c>
      <c r="F34" s="17" t="s">
        <v>56</v>
      </c>
      <c r="G34" s="18">
        <v>218380000</v>
      </c>
      <c r="H34" s="19">
        <v>292077000</v>
      </c>
      <c r="I34" s="18">
        <f t="shared" si="1"/>
        <v>-73697000</v>
      </c>
    </row>
    <row r="35" spans="2:9" x14ac:dyDescent="0.4">
      <c r="B35" s="17" t="s">
        <v>57</v>
      </c>
      <c r="C35" s="18">
        <v>435210800</v>
      </c>
      <c r="D35" s="19">
        <v>435210800</v>
      </c>
      <c r="E35" s="18">
        <f t="shared" si="0"/>
        <v>0</v>
      </c>
      <c r="F35" s="20" t="s">
        <v>58</v>
      </c>
      <c r="G35" s="21"/>
      <c r="H35" s="22"/>
      <c r="I35" s="21">
        <f t="shared" si="1"/>
        <v>0</v>
      </c>
    </row>
    <row r="36" spans="2:9" x14ac:dyDescent="0.4">
      <c r="B36" s="20" t="s">
        <v>59</v>
      </c>
      <c r="C36" s="21">
        <v>921802633</v>
      </c>
      <c r="D36" s="22">
        <v>984057923</v>
      </c>
      <c r="E36" s="21">
        <f t="shared" si="0"/>
        <v>-62255290</v>
      </c>
      <c r="F36" s="20" t="s">
        <v>60</v>
      </c>
      <c r="G36" s="21">
        <v>11353799</v>
      </c>
      <c r="H36" s="22">
        <v>6917501</v>
      </c>
      <c r="I36" s="21">
        <f t="shared" si="1"/>
        <v>4436298</v>
      </c>
    </row>
    <row r="37" spans="2:9" x14ac:dyDescent="0.4">
      <c r="B37" s="20" t="s">
        <v>61</v>
      </c>
      <c r="C37" s="21">
        <v>1000000</v>
      </c>
      <c r="D37" s="22">
        <v>1000000</v>
      </c>
      <c r="E37" s="21">
        <f t="shared" si="0"/>
        <v>0</v>
      </c>
      <c r="F37" s="20" t="s">
        <v>62</v>
      </c>
      <c r="G37" s="21"/>
      <c r="H37" s="22"/>
      <c r="I37" s="21">
        <f t="shared" si="1"/>
        <v>0</v>
      </c>
    </row>
    <row r="38" spans="2:9" x14ac:dyDescent="0.4">
      <c r="B38" s="20" t="s">
        <v>63</v>
      </c>
      <c r="C38" s="21"/>
      <c r="D38" s="22"/>
      <c r="E38" s="21">
        <f t="shared" si="0"/>
        <v>0</v>
      </c>
      <c r="F38" s="20" t="s">
        <v>64</v>
      </c>
      <c r="G38" s="21">
        <v>36851776</v>
      </c>
      <c r="H38" s="22">
        <v>31330260</v>
      </c>
      <c r="I38" s="21">
        <f t="shared" si="1"/>
        <v>5521516</v>
      </c>
    </row>
    <row r="39" spans="2:9" x14ac:dyDescent="0.4">
      <c r="B39" s="20" t="s">
        <v>65</v>
      </c>
      <c r="C39" s="21"/>
      <c r="D39" s="22"/>
      <c r="E39" s="21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 x14ac:dyDescent="0.4">
      <c r="B40" s="14" t="s">
        <v>67</v>
      </c>
      <c r="C40" s="15">
        <f>+C41+C42+C43+C44+C45+C46+C47+C48+C49+C50+C51+C52+C53+C54+C55+C56+C57+C58+C59+C60-ABS(C61)</f>
        <v>930468927</v>
      </c>
      <c r="D40" s="16">
        <f>+D41+D42+D43+D44+D45+D46+D47+D48+D49+D50+D51+D52+D53+D54+D55+D56+D57+D58+D59+D60-ABS(D61)</f>
        <v>948686056</v>
      </c>
      <c r="E40" s="15">
        <f t="shared" si="0"/>
        <v>-18217129</v>
      </c>
      <c r="F40" s="20" t="s">
        <v>68</v>
      </c>
      <c r="G40" s="21"/>
      <c r="H40" s="22"/>
      <c r="I40" s="21">
        <f t="shared" si="1"/>
        <v>0</v>
      </c>
    </row>
    <row r="41" spans="2:9" x14ac:dyDescent="0.4">
      <c r="B41" s="17" t="s">
        <v>57</v>
      </c>
      <c r="C41" s="18">
        <v>147609826</v>
      </c>
      <c r="D41" s="19">
        <v>147609826</v>
      </c>
      <c r="E41" s="18">
        <f t="shared" si="0"/>
        <v>0</v>
      </c>
      <c r="F41" s="20" t="s">
        <v>69</v>
      </c>
      <c r="G41" s="21"/>
      <c r="H41" s="22"/>
      <c r="I41" s="21">
        <f t="shared" si="1"/>
        <v>0</v>
      </c>
    </row>
    <row r="42" spans="2:9" x14ac:dyDescent="0.4">
      <c r="B42" s="20" t="s">
        <v>59</v>
      </c>
      <c r="C42" s="21">
        <v>395802976</v>
      </c>
      <c r="D42" s="22">
        <v>423827820</v>
      </c>
      <c r="E42" s="21">
        <f t="shared" si="0"/>
        <v>-28024844</v>
      </c>
      <c r="F42" s="20" t="s">
        <v>46</v>
      </c>
      <c r="G42" s="21"/>
      <c r="H42" s="22"/>
      <c r="I42" s="21">
        <f t="shared" si="1"/>
        <v>0</v>
      </c>
    </row>
    <row r="43" spans="2:9" x14ac:dyDescent="0.4">
      <c r="B43" s="20" t="s">
        <v>70</v>
      </c>
      <c r="C43" s="21">
        <v>17386813</v>
      </c>
      <c r="D43" s="22">
        <v>21851272</v>
      </c>
      <c r="E43" s="21">
        <f t="shared" si="0"/>
        <v>-4464459</v>
      </c>
      <c r="F43" s="20" t="s">
        <v>71</v>
      </c>
      <c r="G43" s="21"/>
      <c r="H43" s="22"/>
      <c r="I43" s="21">
        <f t="shared" si="1"/>
        <v>0</v>
      </c>
    </row>
    <row r="44" spans="2:9" x14ac:dyDescent="0.4">
      <c r="B44" s="20" t="s">
        <v>72</v>
      </c>
      <c r="C44" s="21">
        <v>1599961</v>
      </c>
      <c r="D44" s="22">
        <v>1897337</v>
      </c>
      <c r="E44" s="21">
        <f t="shared" si="0"/>
        <v>-297376</v>
      </c>
      <c r="F44" s="14" t="s">
        <v>73</v>
      </c>
      <c r="G44" s="15">
        <f>+G9 +G33</f>
        <v>450472231</v>
      </c>
      <c r="H44" s="15">
        <f>+H9 +H33</f>
        <v>493144070</v>
      </c>
      <c r="I44" s="15">
        <f t="shared" si="1"/>
        <v>-42671839</v>
      </c>
    </row>
    <row r="45" spans="2:9" x14ac:dyDescent="0.4">
      <c r="B45" s="20" t="s">
        <v>74</v>
      </c>
      <c r="C45" s="21">
        <v>3400068</v>
      </c>
      <c r="D45" s="22">
        <v>5801624</v>
      </c>
      <c r="E45" s="21">
        <f t="shared" si="0"/>
        <v>-2401556</v>
      </c>
      <c r="F45" s="23" t="s">
        <v>75</v>
      </c>
      <c r="G45" s="24"/>
      <c r="H45" s="24"/>
      <c r="I45" s="25"/>
    </row>
    <row r="46" spans="2:9" x14ac:dyDescent="0.4">
      <c r="B46" s="20" t="s">
        <v>76</v>
      </c>
      <c r="C46" s="21">
        <v>66313913</v>
      </c>
      <c r="D46" s="22">
        <v>65930046</v>
      </c>
      <c r="E46" s="21">
        <f t="shared" si="0"/>
        <v>383867</v>
      </c>
      <c r="F46" s="17" t="s">
        <v>77</v>
      </c>
      <c r="G46" s="18">
        <f>+G47+G48+G49</f>
        <v>303054850</v>
      </c>
      <c r="H46" s="19">
        <f>+H47+H48+H49</f>
        <v>303054850</v>
      </c>
      <c r="I46" s="18">
        <f t="shared" si="1"/>
        <v>0</v>
      </c>
    </row>
    <row r="47" spans="2:9" x14ac:dyDescent="0.4">
      <c r="B47" s="20" t="s">
        <v>78</v>
      </c>
      <c r="C47" s="21"/>
      <c r="D47" s="22"/>
      <c r="E47" s="21">
        <f t="shared" si="0"/>
        <v>0</v>
      </c>
      <c r="F47" s="20" t="s">
        <v>79</v>
      </c>
      <c r="G47" s="21">
        <v>303054850</v>
      </c>
      <c r="H47" s="22">
        <v>303054850</v>
      </c>
      <c r="I47" s="21">
        <f t="shared" si="1"/>
        <v>0</v>
      </c>
    </row>
    <row r="48" spans="2:9" x14ac:dyDescent="0.4">
      <c r="B48" s="20" t="s">
        <v>80</v>
      </c>
      <c r="C48" s="21">
        <v>15086051</v>
      </c>
      <c r="D48" s="22">
        <v>8988113</v>
      </c>
      <c r="E48" s="21">
        <f t="shared" si="0"/>
        <v>6097938</v>
      </c>
      <c r="F48" s="20" t="s">
        <v>81</v>
      </c>
      <c r="G48" s="21"/>
      <c r="H48" s="22"/>
      <c r="I48" s="21">
        <f t="shared" si="1"/>
        <v>0</v>
      </c>
    </row>
    <row r="49" spans="2:9" x14ac:dyDescent="0.4">
      <c r="B49" s="20" t="s">
        <v>82</v>
      </c>
      <c r="C49" s="21"/>
      <c r="D49" s="22"/>
      <c r="E49" s="21">
        <f t="shared" si="0"/>
        <v>0</v>
      </c>
      <c r="F49" s="20" t="s">
        <v>83</v>
      </c>
      <c r="G49" s="21"/>
      <c r="H49" s="22"/>
      <c r="I49" s="21">
        <f t="shared" si="1"/>
        <v>0</v>
      </c>
    </row>
    <row r="50" spans="2:9" x14ac:dyDescent="0.4">
      <c r="B50" s="20" t="s">
        <v>84</v>
      </c>
      <c r="C50" s="21"/>
      <c r="D50" s="22"/>
      <c r="E50" s="21">
        <f t="shared" si="0"/>
        <v>0</v>
      </c>
      <c r="F50" s="20" t="s">
        <v>85</v>
      </c>
      <c r="G50" s="21">
        <v>419114894</v>
      </c>
      <c r="H50" s="22">
        <v>445817120</v>
      </c>
      <c r="I50" s="21">
        <f t="shared" si="1"/>
        <v>-26702226</v>
      </c>
    </row>
    <row r="51" spans="2:9" x14ac:dyDescent="0.4">
      <c r="B51" s="20" t="s">
        <v>86</v>
      </c>
      <c r="C51" s="21"/>
      <c r="D51" s="22"/>
      <c r="E51" s="21">
        <f t="shared" si="0"/>
        <v>0</v>
      </c>
      <c r="F51" s="20" t="s">
        <v>87</v>
      </c>
      <c r="G51" s="21">
        <f>+G52+G53+G54+G55+G56+G57+G58+0</f>
        <v>245247313</v>
      </c>
      <c r="H51" s="22">
        <f>+H52+H53+H54+H55+H56+H57+H58</f>
        <v>237596728</v>
      </c>
      <c r="I51" s="21">
        <f t="shared" si="1"/>
        <v>7650585</v>
      </c>
    </row>
    <row r="52" spans="2:9" x14ac:dyDescent="0.4">
      <c r="B52" s="20" t="s">
        <v>65</v>
      </c>
      <c r="C52" s="21"/>
      <c r="D52" s="22"/>
      <c r="E52" s="21">
        <f t="shared" si="0"/>
        <v>0</v>
      </c>
      <c r="F52" s="20" t="s">
        <v>88</v>
      </c>
      <c r="G52" s="21"/>
      <c r="H52" s="22"/>
      <c r="I52" s="21">
        <f t="shared" si="1"/>
        <v>0</v>
      </c>
    </row>
    <row r="53" spans="2:9" x14ac:dyDescent="0.4">
      <c r="B53" s="20" t="s">
        <v>89</v>
      </c>
      <c r="C53" s="21">
        <v>900000</v>
      </c>
      <c r="D53" s="22">
        <v>3500000</v>
      </c>
      <c r="E53" s="21">
        <f t="shared" si="0"/>
        <v>-2600000</v>
      </c>
      <c r="F53" s="20" t="s">
        <v>90</v>
      </c>
      <c r="G53" s="21"/>
      <c r="H53" s="22"/>
      <c r="I53" s="21">
        <f t="shared" si="1"/>
        <v>0</v>
      </c>
    </row>
    <row r="54" spans="2:9" x14ac:dyDescent="0.4">
      <c r="B54" s="20" t="s">
        <v>91</v>
      </c>
      <c r="C54" s="21">
        <v>36851776</v>
      </c>
      <c r="D54" s="22">
        <v>31330260</v>
      </c>
      <c r="E54" s="21">
        <f t="shared" si="0"/>
        <v>5521516</v>
      </c>
      <c r="F54" s="20" t="s">
        <v>92</v>
      </c>
      <c r="G54" s="21">
        <v>4600000</v>
      </c>
      <c r="H54" s="22">
        <v>4600000</v>
      </c>
      <c r="I54" s="21">
        <f t="shared" si="1"/>
        <v>0</v>
      </c>
    </row>
    <row r="55" spans="2:9" x14ac:dyDescent="0.4">
      <c r="B55" s="20" t="s">
        <v>93</v>
      </c>
      <c r="C55" s="21"/>
      <c r="D55" s="22"/>
      <c r="E55" s="21">
        <f t="shared" si="0"/>
        <v>0</v>
      </c>
      <c r="F55" s="20" t="s">
        <v>94</v>
      </c>
      <c r="G55" s="21">
        <v>209211800</v>
      </c>
      <c r="H55" s="22">
        <v>185511800</v>
      </c>
      <c r="I55" s="21">
        <f t="shared" si="1"/>
        <v>23700000</v>
      </c>
    </row>
    <row r="56" spans="2:9" x14ac:dyDescent="0.4">
      <c r="B56" s="20" t="s">
        <v>95</v>
      </c>
      <c r="C56" s="21">
        <v>245247313</v>
      </c>
      <c r="D56" s="22">
        <v>237596728</v>
      </c>
      <c r="E56" s="21">
        <f t="shared" si="0"/>
        <v>7650585</v>
      </c>
      <c r="F56" s="20" t="s">
        <v>96</v>
      </c>
      <c r="G56" s="21"/>
      <c r="H56" s="22"/>
      <c r="I56" s="21">
        <f t="shared" si="1"/>
        <v>0</v>
      </c>
    </row>
    <row r="57" spans="2:9" x14ac:dyDescent="0.4">
      <c r="B57" s="20" t="s">
        <v>97</v>
      </c>
      <c r="C57" s="21"/>
      <c r="D57" s="22"/>
      <c r="E57" s="21">
        <f t="shared" si="0"/>
        <v>0</v>
      </c>
      <c r="F57" s="20" t="s">
        <v>98</v>
      </c>
      <c r="G57" s="21">
        <v>31435513</v>
      </c>
      <c r="H57" s="22">
        <v>47484928</v>
      </c>
      <c r="I57" s="21">
        <f t="shared" si="1"/>
        <v>-16049415</v>
      </c>
    </row>
    <row r="58" spans="2:9" x14ac:dyDescent="0.4">
      <c r="B58" s="20" t="s">
        <v>99</v>
      </c>
      <c r="C58" s="21">
        <v>122200</v>
      </c>
      <c r="D58" s="22">
        <v>219640</v>
      </c>
      <c r="E58" s="21">
        <f t="shared" si="0"/>
        <v>-97440</v>
      </c>
      <c r="F58" s="20" t="s">
        <v>99</v>
      </c>
      <c r="G58" s="21"/>
      <c r="H58" s="22"/>
      <c r="I58" s="21">
        <f t="shared" si="1"/>
        <v>0</v>
      </c>
    </row>
    <row r="59" spans="2:9" x14ac:dyDescent="0.4">
      <c r="B59" s="20" t="s">
        <v>50</v>
      </c>
      <c r="C59" s="21"/>
      <c r="D59" s="22"/>
      <c r="E59" s="21">
        <f t="shared" si="0"/>
        <v>0</v>
      </c>
      <c r="F59" s="20" t="s">
        <v>100</v>
      </c>
      <c r="G59" s="21">
        <v>2053516104</v>
      </c>
      <c r="H59" s="22">
        <v>2012637212</v>
      </c>
      <c r="I59" s="21">
        <f t="shared" si="1"/>
        <v>40878892</v>
      </c>
    </row>
    <row r="60" spans="2:9" x14ac:dyDescent="0.4">
      <c r="B60" s="20" t="s">
        <v>101</v>
      </c>
      <c r="C60" s="21">
        <v>148030</v>
      </c>
      <c r="D60" s="22">
        <v>133390</v>
      </c>
      <c r="E60" s="21">
        <f t="shared" si="0"/>
        <v>14640</v>
      </c>
      <c r="F60" s="26" t="s">
        <v>102</v>
      </c>
      <c r="G60" s="27">
        <v>48529477</v>
      </c>
      <c r="H60" s="28">
        <v>21023408</v>
      </c>
      <c r="I60" s="27">
        <f t="shared" si="1"/>
        <v>27506069</v>
      </c>
    </row>
    <row r="61" spans="2:9" x14ac:dyDescent="0.4">
      <c r="B61" s="26" t="s">
        <v>52</v>
      </c>
      <c r="C61" s="27"/>
      <c r="D61" s="28"/>
      <c r="E61" s="27">
        <f t="shared" si="0"/>
        <v>0</v>
      </c>
      <c r="F61" s="14" t="s">
        <v>103</v>
      </c>
      <c r="G61" s="15">
        <f>+G46 +G50 +G51 +G59</f>
        <v>3020933161</v>
      </c>
      <c r="H61" s="15">
        <f>+H46 +H50 +H51 +H59</f>
        <v>2999105910</v>
      </c>
      <c r="I61" s="15">
        <f t="shared" si="1"/>
        <v>21827251</v>
      </c>
    </row>
    <row r="62" spans="2:9" x14ac:dyDescent="0.4">
      <c r="B62" s="14" t="s">
        <v>104</v>
      </c>
      <c r="C62" s="15">
        <f>+C9 +C33</f>
        <v>3471405392</v>
      </c>
      <c r="D62" s="15">
        <f>+D9 +D33</f>
        <v>3492249980</v>
      </c>
      <c r="E62" s="15">
        <f t="shared" si="0"/>
        <v>-20844588</v>
      </c>
      <c r="F62" s="29" t="s">
        <v>105</v>
      </c>
      <c r="G62" s="30">
        <f>+G44 +G61</f>
        <v>3471405392</v>
      </c>
      <c r="H62" s="30">
        <f>+H44 +H61</f>
        <v>3492249980</v>
      </c>
      <c r="I62" s="30">
        <f t="shared" si="1"/>
        <v>-20844588</v>
      </c>
    </row>
  </sheetData>
  <mergeCells count="5">
    <mergeCell ref="B3:I3"/>
    <mergeCell ref="B5:I5"/>
    <mergeCell ref="B7:E7"/>
    <mergeCell ref="F7:I7"/>
    <mergeCell ref="F45:I45"/>
  </mergeCells>
  <phoneticPr fontId="2"/>
  <pageMargins left="0.7" right="0.7" top="0.75" bottom="0.75" header="0.3" footer="0.3"/>
  <pageSetup paperSize="9" fitToHeight="0" orientation="portrait" r:id="rId1"/>
  <headerFooter>
    <oddHeader>&amp;L社会福祉法人新川老人福祉会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user33</dc:creator>
  <cp:lastModifiedBy>user33</cp:lastModifiedBy>
  <dcterms:created xsi:type="dcterms:W3CDTF">2022-06-10T05:10:53Z</dcterms:created>
  <dcterms:modified xsi:type="dcterms:W3CDTF">2022-06-10T05:10:55Z</dcterms:modified>
</cp:coreProperties>
</file>